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БОТА 2021\8 класс\2022\03.2022\Мощности порта\"/>
    </mc:Choice>
  </mc:AlternateContent>
  <xr:revisionPtr revIDLastSave="0" documentId="13_ncr:1_{0669F54A-5DD2-4C7F-9E81-E0264802C872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Январь_Март  21  " sheetId="12" r:id="rId1"/>
    <sheet name="Апрель_Июнь  21  " sheetId="11" r:id="rId2"/>
    <sheet name="Июль_Сентябрь  21 " sheetId="10" r:id="rId3"/>
    <sheet name="Октябрь_Декабрь  21  " sheetId="8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2" l="1"/>
  <c r="D35" i="12"/>
  <c r="C35" i="12"/>
  <c r="B35" i="12"/>
  <c r="D16" i="12"/>
  <c r="B17" i="12"/>
  <c r="D55" i="11"/>
  <c r="C55" i="11"/>
  <c r="D35" i="11"/>
  <c r="C36" i="11"/>
  <c r="B17" i="11"/>
  <c r="C36" i="10"/>
  <c r="D36" i="10"/>
  <c r="D34" i="10"/>
  <c r="D33" i="10"/>
  <c r="C35" i="10"/>
  <c r="D35" i="10"/>
  <c r="D17" i="10"/>
  <c r="C17" i="10"/>
  <c r="B36" i="8"/>
  <c r="D15" i="8"/>
  <c r="D14" i="8"/>
  <c r="D16" i="8" s="1"/>
  <c r="C10" i="8"/>
  <c r="B6" i="8"/>
  <c r="D55" i="8"/>
  <c r="C55" i="8"/>
  <c r="D36" i="8"/>
  <c r="C36" i="8"/>
  <c r="B17" i="8"/>
  <c r="C35" i="8"/>
  <c r="D35" i="8"/>
  <c r="D34" i="8"/>
  <c r="D33" i="8"/>
  <c r="D53" i="8"/>
  <c r="D54" i="8" s="1"/>
  <c r="D52" i="8"/>
  <c r="C54" i="8"/>
  <c r="C48" i="10"/>
  <c r="D53" i="10"/>
  <c r="D54" i="10" s="1"/>
  <c r="D52" i="10"/>
  <c r="C29" i="10"/>
  <c r="D29" i="10" s="1"/>
  <c r="D15" i="10"/>
  <c r="D14" i="10"/>
  <c r="D16" i="10" s="1"/>
  <c r="B35" i="10"/>
  <c r="C16" i="10"/>
  <c r="B16" i="10"/>
  <c r="C54" i="10"/>
  <c r="B54" i="10"/>
  <c r="D54" i="11"/>
  <c r="C54" i="11"/>
  <c r="C48" i="11"/>
  <c r="C29" i="11"/>
  <c r="C10" i="11"/>
  <c r="C35" i="11"/>
  <c r="B35" i="11"/>
  <c r="B54" i="11"/>
  <c r="D53" i="11"/>
  <c r="D52" i="11"/>
  <c r="D34" i="11"/>
  <c r="D33" i="11"/>
  <c r="D15" i="11"/>
  <c r="D16" i="11" s="1"/>
  <c r="D14" i="11"/>
  <c r="C16" i="11"/>
  <c r="B16" i="11"/>
  <c r="C54" i="12"/>
  <c r="D54" i="12"/>
  <c r="B54" i="12"/>
  <c r="D53" i="12"/>
  <c r="D52" i="12"/>
  <c r="C29" i="12"/>
  <c r="D34" i="12"/>
  <c r="D33" i="12"/>
  <c r="C10" i="12"/>
  <c r="D15" i="12"/>
  <c r="D14" i="12"/>
  <c r="C16" i="12"/>
  <c r="B16" i="12"/>
  <c r="B54" i="8"/>
  <c r="B35" i="8"/>
  <c r="C16" i="8"/>
  <c r="B16" i="8"/>
  <c r="B6" i="10"/>
  <c r="B11" i="10"/>
  <c r="C11" i="8"/>
  <c r="D48" i="10"/>
  <c r="C10" i="10"/>
  <c r="D10" i="10" s="1"/>
  <c r="D29" i="11"/>
  <c r="C11" i="11"/>
  <c r="D10" i="12"/>
  <c r="D29" i="12"/>
  <c r="C48" i="12"/>
  <c r="D48" i="12" s="1"/>
  <c r="C49" i="11"/>
  <c r="C30" i="10"/>
  <c r="C6" i="8"/>
  <c r="C46" i="12"/>
  <c r="D46" i="12" s="1"/>
  <c r="C27" i="12"/>
  <c r="C8" i="12"/>
  <c r="C13" i="12"/>
  <c r="C51" i="12"/>
  <c r="B51" i="12"/>
  <c r="D50" i="12"/>
  <c r="D51" i="12" s="1"/>
  <c r="B49" i="12"/>
  <c r="D47" i="12"/>
  <c r="D45" i="12"/>
  <c r="C44" i="12"/>
  <c r="B44" i="12"/>
  <c r="D43" i="12"/>
  <c r="D42" i="12"/>
  <c r="C32" i="12"/>
  <c r="B32" i="12"/>
  <c r="D31" i="12"/>
  <c r="D32" i="12" s="1"/>
  <c r="B30" i="12"/>
  <c r="D28" i="12"/>
  <c r="D26" i="12"/>
  <c r="C25" i="12"/>
  <c r="B25" i="12"/>
  <c r="D24" i="12"/>
  <c r="D23" i="12"/>
  <c r="B13" i="12"/>
  <c r="D12" i="12"/>
  <c r="D13" i="12" s="1"/>
  <c r="B11" i="12"/>
  <c r="D9" i="12"/>
  <c r="D7" i="12"/>
  <c r="C6" i="12"/>
  <c r="B6" i="12"/>
  <c r="D5" i="12"/>
  <c r="D4" i="12"/>
  <c r="C6" i="11"/>
  <c r="C51" i="11"/>
  <c r="B51" i="11"/>
  <c r="D50" i="11"/>
  <c r="D51" i="11" s="1"/>
  <c r="B49" i="11"/>
  <c r="D48" i="11"/>
  <c r="D47" i="11"/>
  <c r="D46" i="11"/>
  <c r="D45" i="11"/>
  <c r="C44" i="11"/>
  <c r="B44" i="11"/>
  <c r="D43" i="11"/>
  <c r="D42" i="11"/>
  <c r="C32" i="11"/>
  <c r="B32" i="11"/>
  <c r="D31" i="11"/>
  <c r="D32" i="11" s="1"/>
  <c r="B30" i="11"/>
  <c r="D28" i="11"/>
  <c r="D27" i="11"/>
  <c r="D26" i="11"/>
  <c r="C25" i="11"/>
  <c r="B25" i="11"/>
  <c r="D24" i="11"/>
  <c r="D23" i="11"/>
  <c r="C13" i="11"/>
  <c r="B13" i="11"/>
  <c r="D12" i="11"/>
  <c r="D13" i="11" s="1"/>
  <c r="B11" i="11"/>
  <c r="D9" i="11"/>
  <c r="D8" i="11"/>
  <c r="D7" i="11"/>
  <c r="B6" i="11"/>
  <c r="D5" i="11"/>
  <c r="D4" i="11"/>
  <c r="C51" i="10"/>
  <c r="B51" i="10"/>
  <c r="D50" i="10"/>
  <c r="D51" i="10" s="1"/>
  <c r="B49" i="10"/>
  <c r="D47" i="10"/>
  <c r="D46" i="10"/>
  <c r="D45" i="10"/>
  <c r="C44" i="10"/>
  <c r="B44" i="10"/>
  <c r="D43" i="10"/>
  <c r="D42" i="10"/>
  <c r="C32" i="10"/>
  <c r="B32" i="10"/>
  <c r="D31" i="10"/>
  <c r="D32" i="10" s="1"/>
  <c r="B30" i="10"/>
  <c r="D28" i="10"/>
  <c r="D27" i="10"/>
  <c r="D26" i="10"/>
  <c r="C25" i="10"/>
  <c r="B25" i="10"/>
  <c r="B36" i="10" s="1"/>
  <c r="D24" i="10"/>
  <c r="D23" i="10"/>
  <c r="C13" i="10"/>
  <c r="B13" i="10"/>
  <c r="D12" i="10"/>
  <c r="D13" i="10" s="1"/>
  <c r="D9" i="10"/>
  <c r="D8" i="10"/>
  <c r="D7" i="10"/>
  <c r="C6" i="10"/>
  <c r="D5" i="10"/>
  <c r="D4" i="10"/>
  <c r="C27" i="8"/>
  <c r="C30" i="8" s="1"/>
  <c r="C46" i="8"/>
  <c r="C49" i="8" s="1"/>
  <c r="C51" i="8"/>
  <c r="B51" i="8"/>
  <c r="D50" i="8"/>
  <c r="D51" i="8" s="1"/>
  <c r="B49" i="8"/>
  <c r="D48" i="8"/>
  <c r="D47" i="8"/>
  <c r="D45" i="8"/>
  <c r="C44" i="8"/>
  <c r="B44" i="8"/>
  <c r="D43" i="8"/>
  <c r="D42" i="8"/>
  <c r="C32" i="8"/>
  <c r="B32" i="8"/>
  <c r="D31" i="8"/>
  <c r="D32" i="8" s="1"/>
  <c r="B30" i="8"/>
  <c r="D29" i="8"/>
  <c r="D28" i="8"/>
  <c r="D26" i="8"/>
  <c r="C25" i="8"/>
  <c r="B25" i="8"/>
  <c r="D24" i="8"/>
  <c r="D23" i="8"/>
  <c r="C13" i="8"/>
  <c r="B13" i="8"/>
  <c r="D12" i="8"/>
  <c r="D13" i="8" s="1"/>
  <c r="B11" i="8"/>
  <c r="D9" i="8"/>
  <c r="D8" i="8"/>
  <c r="D7" i="8"/>
  <c r="D5" i="8"/>
  <c r="D4" i="8"/>
  <c r="C17" i="8" l="1"/>
  <c r="D10" i="8"/>
  <c r="B55" i="8"/>
  <c r="C11" i="10"/>
  <c r="B17" i="10"/>
  <c r="D11" i="10"/>
  <c r="B55" i="10"/>
  <c r="C49" i="10"/>
  <c r="B36" i="11"/>
  <c r="D10" i="11"/>
  <c r="C17" i="11"/>
  <c r="B55" i="11"/>
  <c r="B36" i="12"/>
  <c r="B55" i="12"/>
  <c r="C55" i="10"/>
  <c r="D6" i="10"/>
  <c r="C30" i="11"/>
  <c r="D44" i="11"/>
  <c r="C11" i="12"/>
  <c r="C17" i="12" s="1"/>
  <c r="C30" i="12"/>
  <c r="C36" i="12" s="1"/>
  <c r="D27" i="12"/>
  <c r="D30" i="12" s="1"/>
  <c r="C49" i="12"/>
  <c r="D46" i="8"/>
  <c r="D49" i="8" s="1"/>
  <c r="D44" i="10"/>
  <c r="D30" i="11"/>
  <c r="D6" i="11"/>
  <c r="D44" i="12"/>
  <c r="D8" i="12"/>
  <c r="D11" i="12" s="1"/>
  <c r="D25" i="12"/>
  <c r="D49" i="12"/>
  <c r="D6" i="12"/>
  <c r="D11" i="11"/>
  <c r="D49" i="11"/>
  <c r="D25" i="11"/>
  <c r="D49" i="10"/>
  <c r="D25" i="10"/>
  <c r="D30" i="10"/>
  <c r="D27" i="8"/>
  <c r="D30" i="8" s="1"/>
  <c r="D25" i="8"/>
  <c r="D6" i="8"/>
  <c r="D44" i="8"/>
  <c r="D11" i="8"/>
  <c r="D17" i="8" s="1"/>
  <c r="D55" i="10" l="1"/>
  <c r="D36" i="11"/>
  <c r="D17" i="11"/>
  <c r="D17" i="12"/>
  <c r="D36" i="12"/>
  <c r="D55" i="12"/>
</calcChain>
</file>

<file path=xl/sharedStrings.xml><?xml version="1.0" encoding="utf-8"?>
<sst xmlns="http://schemas.openxmlformats.org/spreadsheetml/2006/main" count="228" uniqueCount="30">
  <si>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</si>
  <si>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</si>
  <si>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</si>
  <si>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</si>
  <si>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</si>
  <si>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</si>
  <si>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</si>
  <si>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</si>
  <si>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</si>
  <si>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</si>
  <si>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</si>
  <si>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Нефтеналивные грузы (темные нефтепродукты)</t>
  </si>
  <si>
    <t>ИТОГО МОЩНОСТЬ
доступная</t>
  </si>
  <si>
    <t>Расчет фактической пропускной способности АО "ЕМП" на ОКТЯБРЬ  2021 года</t>
  </si>
  <si>
    <t>Расчет фактической пропускной способности АО "ЕМП" на НОЯБРЬ  2021 года</t>
  </si>
  <si>
    <t>Расчет фактической пропускной способности АО "ЕМП" на ДЕКАБРЬ  2021 года</t>
  </si>
  <si>
    <t>Подтвержденный ПЛАН</t>
  </si>
  <si>
    <t>Расчет фактической пропускной способности АО "ЕМП" на ИЮЛЬ  2021 года</t>
  </si>
  <si>
    <t>Расчет фактической пропускной способности АО "ЕМП" на АВГУСТ  2021 года</t>
  </si>
  <si>
    <t>Расчет фактической пропускной способности АО "ЕМП" на СЕНТЯБРЬ  2021 года</t>
  </si>
  <si>
    <t>Расчет фактической пропускной способности АО "ЕМП" на МАЙ  2021 года</t>
  </si>
  <si>
    <t>Расчет фактической пропускной способности АО "ЕМП" на АПРЕЛЬ  2021 года</t>
  </si>
  <si>
    <t>Расчет фактической пропускной способности АО "ЕМП" на ИЮНЬ  2021 года</t>
  </si>
  <si>
    <t>Расчет фактической пропускной способности АО "ЕМП" на ЯНВАРЬ  2021 года</t>
  </si>
  <si>
    <t>Расчет фактической пропускной способности АО "ЕМП" на ФЕВРАЛЬ  2021 года</t>
  </si>
  <si>
    <t>Расчет фактической пропускной способности АО "ЕМП" на МАРТ  2021 года</t>
  </si>
  <si>
    <t>Стекло</t>
  </si>
  <si>
    <t>Пиломатериалы</t>
  </si>
  <si>
    <t>Прочие навалочные грузы (кокс, металлом и т.д)</t>
  </si>
  <si>
    <t>ИТОГО тарные и штучные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</si>
</sst>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top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5" fillId="0" borderId="15" xfId="0" applyNumberFormat="1" applyFont="1" applyFill="1" applyBorder="1" applyAlignment="1">
      <alignment horizontal="center" vertical="top" shrinkToFit="1"/>
    </xf>
    <xf numFmtId="3" fontId="8" fillId="0" borderId="11" xfId="0" applyNumberFormat="1" applyFont="1" applyFill="1" applyBorder="1" applyAlignment="1">
      <alignment horizontal="center" vertical="top" shrinkToFit="1"/>
    </xf>
    <xf numFmtId="3" fontId="6" fillId="0" borderId="1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2C68-C17A-4AD0-94DC-7ABB48CF0EE1}">
  <sheetPr>
    <pageSetUpPr fitToPage="1"/>
  </sheetPr>
  <dimension ref="A2:E55"/>
  <sheetViews>
    <sheetView topLeftCell="A10" zoomScale="120" zoomScaleNormal="120" workbookViewId="0">
      <selection activeCell="C31" sqref="C31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7" t="s">
        <v>23</v>
      </c>
      <c r="B2" s="27"/>
      <c r="C2" s="27"/>
      <c r="D2" s="27"/>
      <c r="E2" s="1"/>
    </row>
    <row r="3" spans="1:5" ht="31.5" x14ac:dyDescent="0.2">
      <c r="A3" s="14" t="s">
        <v>0</v>
      </c>
      <c r="B3" s="3" t="s">
        <v>4</v>
      </c>
      <c r="C3" s="15" t="s">
        <v>16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33400</v>
      </c>
      <c r="D4" s="22">
        <f>B4-C4</f>
        <v>46600</v>
      </c>
      <c r="E4" s="1"/>
    </row>
    <row r="5" spans="1:5" ht="15.75" x14ac:dyDescent="0.2">
      <c r="A5" s="5" t="s">
        <v>7</v>
      </c>
      <c r="B5" s="12">
        <v>12500</v>
      </c>
      <c r="C5" s="19"/>
      <c r="D5" s="23">
        <f>B5-C5</f>
        <v>12500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>SUM(C4:C5)</f>
        <v>33400</v>
      </c>
      <c r="D6" s="24">
        <f t="shared" si="0"/>
        <v>59100</v>
      </c>
      <c r="E6" s="1"/>
    </row>
    <row r="7" spans="1:5" ht="15.75" x14ac:dyDescent="0.2">
      <c r="A7" s="4" t="s">
        <v>8</v>
      </c>
      <c r="B7" s="10">
        <v>30000</v>
      </c>
      <c r="C7" s="18"/>
      <c r="D7" s="22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>
        <f>12000+1300</f>
        <v>13300</v>
      </c>
      <c r="D8" s="23">
        <f t="shared" ref="D8:D10" si="1">B8-C8</f>
        <v>-3300</v>
      </c>
      <c r="E8" s="1"/>
    </row>
    <row r="9" spans="1:5" ht="15.75" x14ac:dyDescent="0.2">
      <c r="A9" s="5" t="s">
        <v>10</v>
      </c>
      <c r="B9" s="12">
        <v>95500</v>
      </c>
      <c r="C9" s="19">
        <v>70000</v>
      </c>
      <c r="D9" s="23">
        <f t="shared" si="1"/>
        <v>25500</v>
      </c>
      <c r="E9" s="1"/>
    </row>
    <row r="10" spans="1:5" ht="31.5" x14ac:dyDescent="0.2">
      <c r="A10" s="5" t="s">
        <v>28</v>
      </c>
      <c r="B10" s="12">
        <v>20000</v>
      </c>
      <c r="C10" s="19">
        <f>8000</f>
        <v>8000</v>
      </c>
      <c r="D10" s="23">
        <f t="shared" si="1"/>
        <v>12000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91300</v>
      </c>
      <c r="D11" s="24">
        <f>SUM(D7:D10)</f>
        <v>64200</v>
      </c>
      <c r="E11" s="1"/>
    </row>
    <row r="12" spans="1:5" ht="15.75" x14ac:dyDescent="0.2">
      <c r="A12" s="2" t="s">
        <v>11</v>
      </c>
      <c r="B12" s="13">
        <v>70000</v>
      </c>
      <c r="C12" s="19">
        <v>85000</v>
      </c>
      <c r="D12" s="22">
        <f>B12-C12</f>
        <v>-15000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85000</v>
      </c>
      <c r="D13" s="24">
        <f t="shared" ref="D13" si="2">SUM(D12)</f>
        <v>-15000</v>
      </c>
      <c r="E13" s="1"/>
    </row>
    <row r="14" spans="1:5" ht="15.75" x14ac:dyDescent="0.2">
      <c r="A14" s="5" t="s">
        <v>26</v>
      </c>
      <c r="B14" s="12">
        <v>5000</v>
      </c>
      <c r="C14" s="26">
        <v>6300</v>
      </c>
      <c r="D14" s="22">
        <f>B14-C14</f>
        <v>-1300</v>
      </c>
      <c r="E14" s="1"/>
    </row>
    <row r="15" spans="1:5" ht="15.75" x14ac:dyDescent="0.2">
      <c r="A15" s="5" t="s">
        <v>27</v>
      </c>
      <c r="B15" s="12">
        <v>3000</v>
      </c>
      <c r="C15" s="26">
        <v>5750</v>
      </c>
      <c r="D15" s="23">
        <f>B15-C15</f>
        <v>-2750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" si="3">C14+C15</f>
        <v>12050</v>
      </c>
      <c r="D16" s="24">
        <f>SUM(D14:D15)</f>
        <v>-4050</v>
      </c>
      <c r="E16" s="1"/>
    </row>
    <row r="17" spans="1:5" ht="15.75" x14ac:dyDescent="0.2">
      <c r="A17" s="7" t="s">
        <v>3</v>
      </c>
      <c r="B17" s="16">
        <f>B6+B11+B16+B13</f>
        <v>326000</v>
      </c>
      <c r="C17" s="16">
        <f>C6+C11+C16+C13</f>
        <v>221750</v>
      </c>
      <c r="D17" s="16">
        <f>D6+D11+D16+D13</f>
        <v>104250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7" t="s">
        <v>24</v>
      </c>
      <c r="B21" s="27"/>
      <c r="C21" s="27"/>
      <c r="D21" s="27"/>
    </row>
    <row r="22" spans="1:5" ht="31.5" x14ac:dyDescent="0.2">
      <c r="A22" s="14" t="s">
        <v>0</v>
      </c>
      <c r="B22" s="3" t="s">
        <v>4</v>
      </c>
      <c r="C22" s="15" t="s">
        <v>16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43300</v>
      </c>
      <c r="D23" s="22">
        <f>B23-C23</f>
        <v>36700</v>
      </c>
    </row>
    <row r="24" spans="1:5" ht="15.75" x14ac:dyDescent="0.2">
      <c r="A24" s="5" t="s">
        <v>7</v>
      </c>
      <c r="B24" s="12">
        <v>12500</v>
      </c>
      <c r="C24" s="19">
        <v>6000</v>
      </c>
      <c r="D24" s="23">
        <f>B24-C24</f>
        <v>6500</v>
      </c>
    </row>
    <row r="25" spans="1:5" ht="15.75" x14ac:dyDescent="0.2">
      <c r="A25" s="6" t="s">
        <v>5</v>
      </c>
      <c r="B25" s="9">
        <f t="shared" ref="B25:D25" si="4">SUM(B23:B24)</f>
        <v>92500</v>
      </c>
      <c r="C25" s="20">
        <f t="shared" si="4"/>
        <v>49300</v>
      </c>
      <c r="D25" s="24">
        <f t="shared" si="4"/>
        <v>43200</v>
      </c>
    </row>
    <row r="26" spans="1:5" ht="15.75" x14ac:dyDescent="0.2">
      <c r="A26" s="4" t="s">
        <v>8</v>
      </c>
      <c r="B26" s="10">
        <v>30000</v>
      </c>
      <c r="C26" s="18"/>
      <c r="D26" s="22">
        <f>B26-C26</f>
        <v>30000</v>
      </c>
    </row>
    <row r="27" spans="1:5" ht="31.5" x14ac:dyDescent="0.2">
      <c r="A27" s="5" t="s">
        <v>9</v>
      </c>
      <c r="B27" s="11">
        <v>10000</v>
      </c>
      <c r="C27" s="21">
        <f>15300</f>
        <v>15300</v>
      </c>
      <c r="D27" s="23">
        <f t="shared" ref="D27:D29" si="5">B27-C27</f>
        <v>-5300</v>
      </c>
    </row>
    <row r="28" spans="1:5" ht="15.75" x14ac:dyDescent="0.2">
      <c r="A28" s="5" t="s">
        <v>10</v>
      </c>
      <c r="B28" s="12">
        <v>95500</v>
      </c>
      <c r="C28" s="19">
        <v>20000</v>
      </c>
      <c r="D28" s="23">
        <f t="shared" si="5"/>
        <v>75500</v>
      </c>
    </row>
    <row r="29" spans="1:5" ht="31.5" x14ac:dyDescent="0.2">
      <c r="A29" s="5" t="s">
        <v>28</v>
      </c>
      <c r="B29" s="12">
        <v>20000</v>
      </c>
      <c r="C29" s="19">
        <f>7200+8000</f>
        <v>15200</v>
      </c>
      <c r="D29" s="23">
        <f t="shared" si="5"/>
        <v>4800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50500</v>
      </c>
      <c r="D30" s="24">
        <f>SUM(D26:D29)</f>
        <v>105000</v>
      </c>
    </row>
    <row r="31" spans="1:5" ht="15.75" x14ac:dyDescent="0.2">
      <c r="A31" s="2" t="s">
        <v>11</v>
      </c>
      <c r="B31" s="13">
        <v>70000</v>
      </c>
      <c r="C31" s="19">
        <v>110000</v>
      </c>
      <c r="D31" s="22">
        <f>B31-C31</f>
        <v>-40000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110000</v>
      </c>
      <c r="D32" s="24">
        <f t="shared" ref="D32" si="6">SUM(D31)</f>
        <v>-40000</v>
      </c>
    </row>
    <row r="33" spans="1:4" ht="15.75" x14ac:dyDescent="0.2">
      <c r="A33" s="5" t="s">
        <v>26</v>
      </c>
      <c r="B33" s="12">
        <v>5000</v>
      </c>
      <c r="C33" s="26">
        <v>13400</v>
      </c>
      <c r="D33" s="22">
        <f>B33-C33</f>
        <v>-8400</v>
      </c>
    </row>
    <row r="34" spans="1:4" ht="15.75" x14ac:dyDescent="0.2">
      <c r="A34" s="5" t="s">
        <v>27</v>
      </c>
      <c r="B34" s="12">
        <v>3000</v>
      </c>
      <c r="C34" s="26"/>
      <c r="D34" s="23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>C33+C34</f>
        <v>13400</v>
      </c>
      <c r="D35" s="9">
        <f>D33+D34</f>
        <v>-5400</v>
      </c>
    </row>
    <row r="36" spans="1:4" ht="15.75" x14ac:dyDescent="0.2">
      <c r="A36" s="7" t="s">
        <v>3</v>
      </c>
      <c r="B36" s="16">
        <f>B25+B30+B35+B32</f>
        <v>326000</v>
      </c>
      <c r="C36" s="16">
        <f>C25+C30+C35+C32</f>
        <v>223200</v>
      </c>
      <c r="D36" s="16">
        <f>D25+D30+D35+D32</f>
        <v>102800</v>
      </c>
    </row>
    <row r="40" spans="1:4" ht="15.75" x14ac:dyDescent="0.2">
      <c r="A40" s="27" t="s">
        <v>25</v>
      </c>
      <c r="B40" s="27"/>
      <c r="C40" s="27"/>
      <c r="D40" s="27"/>
    </row>
    <row r="41" spans="1:4" ht="31.5" x14ac:dyDescent="0.2">
      <c r="A41" s="14" t="s">
        <v>0</v>
      </c>
      <c r="B41" s="3" t="s">
        <v>4</v>
      </c>
      <c r="C41" s="15" t="s">
        <v>16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46850</v>
      </c>
      <c r="D42" s="22">
        <f>B42-C42</f>
        <v>33150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3">
        <f>B43-C43</f>
        <v>6500</v>
      </c>
    </row>
    <row r="44" spans="1:4" ht="15.75" x14ac:dyDescent="0.2">
      <c r="A44" s="6" t="s">
        <v>5</v>
      </c>
      <c r="B44" s="9">
        <f t="shared" ref="B44:D44" si="7">SUM(B42:B43)</f>
        <v>92500</v>
      </c>
      <c r="C44" s="20">
        <f t="shared" si="7"/>
        <v>52850</v>
      </c>
      <c r="D44" s="24">
        <f t="shared" si="7"/>
        <v>39650</v>
      </c>
    </row>
    <row r="45" spans="1:4" ht="15.75" x14ac:dyDescent="0.2">
      <c r="A45" s="4" t="s">
        <v>8</v>
      </c>
      <c r="B45" s="10">
        <v>30000</v>
      </c>
      <c r="C45" s="18">
        <v>0</v>
      </c>
      <c r="D45" s="22">
        <f>B45-C45</f>
        <v>30000</v>
      </c>
    </row>
    <row r="46" spans="1:4" ht="31.5" x14ac:dyDescent="0.2">
      <c r="A46" s="5" t="s">
        <v>9</v>
      </c>
      <c r="B46" s="11">
        <v>10000</v>
      </c>
      <c r="C46" s="21">
        <f>10300+7000</f>
        <v>17300</v>
      </c>
      <c r="D46" s="23">
        <f t="shared" ref="D46:D48" si="8">B46-C46</f>
        <v>-7300</v>
      </c>
    </row>
    <row r="47" spans="1:4" ht="15.75" x14ac:dyDescent="0.2">
      <c r="A47" s="5" t="s">
        <v>10</v>
      </c>
      <c r="B47" s="12">
        <v>95500</v>
      </c>
      <c r="C47" s="19">
        <v>57000</v>
      </c>
      <c r="D47" s="23">
        <f t="shared" si="8"/>
        <v>38500</v>
      </c>
    </row>
    <row r="48" spans="1:4" ht="31.5" x14ac:dyDescent="0.2">
      <c r="A48" s="5" t="s">
        <v>28</v>
      </c>
      <c r="B48" s="12">
        <v>20000</v>
      </c>
      <c r="C48" s="19">
        <f>7200+5000+3000+8000</f>
        <v>23200</v>
      </c>
      <c r="D48" s="23">
        <f t="shared" si="8"/>
        <v>-3200</v>
      </c>
    </row>
    <row r="49" spans="1:4" ht="15.75" x14ac:dyDescent="0.2">
      <c r="A49" s="6" t="s">
        <v>1</v>
      </c>
      <c r="B49" s="9">
        <f>SUM(B45:B48)</f>
        <v>155500</v>
      </c>
      <c r="C49" s="20">
        <f>SUM(C45:C48)</f>
        <v>97500</v>
      </c>
      <c r="D49" s="24">
        <f>SUM(D45:D48)</f>
        <v>58000</v>
      </c>
    </row>
    <row r="50" spans="1:4" ht="15.75" x14ac:dyDescent="0.2">
      <c r="A50" s="2" t="s">
        <v>11</v>
      </c>
      <c r="B50" s="13">
        <v>70000</v>
      </c>
      <c r="C50" s="19">
        <v>103000</v>
      </c>
      <c r="D50" s="22">
        <f>B50-C50</f>
        <v>-33000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103000</v>
      </c>
      <c r="D51" s="24">
        <f t="shared" ref="D51" si="9">SUM(D50)</f>
        <v>-33000</v>
      </c>
    </row>
    <row r="52" spans="1:4" ht="15.75" x14ac:dyDescent="0.2">
      <c r="A52" s="5" t="s">
        <v>26</v>
      </c>
      <c r="B52" s="12">
        <v>5000</v>
      </c>
      <c r="C52" s="26">
        <v>9000</v>
      </c>
      <c r="D52" s="22">
        <f>B52-C52</f>
        <v>-4000</v>
      </c>
    </row>
    <row r="53" spans="1:4" ht="15.75" x14ac:dyDescent="0.2">
      <c r="A53" s="5" t="s">
        <v>27</v>
      </c>
      <c r="B53" s="12">
        <v>3000</v>
      </c>
      <c r="C53" s="26"/>
      <c r="D53" s="23">
        <f>B53-C53</f>
        <v>3000</v>
      </c>
    </row>
    <row r="54" spans="1:4" ht="15.75" x14ac:dyDescent="0.2">
      <c r="A54" s="6" t="s">
        <v>29</v>
      </c>
      <c r="B54" s="9">
        <f>B52+B53</f>
        <v>8000</v>
      </c>
      <c r="C54" s="9">
        <f t="shared" ref="C54:D54" si="10">C52+C53</f>
        <v>9000</v>
      </c>
      <c r="D54" s="9">
        <f t="shared" si="10"/>
        <v>-1000</v>
      </c>
    </row>
    <row r="55" spans="1:4" ht="15.75" x14ac:dyDescent="0.2">
      <c r="A55" s="7" t="s">
        <v>3</v>
      </c>
      <c r="B55" s="16">
        <f>B44+B49+B54+B51</f>
        <v>326000</v>
      </c>
      <c r="C55" s="16">
        <f>C44+C49+C54+C51</f>
        <v>262350</v>
      </c>
      <c r="D55" s="16">
        <f>D44+D49+D54+D51</f>
        <v>63650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FBE1-9D16-4AA7-AC79-659A786F3CEB}">
  <sheetPr>
    <pageSetUpPr fitToPage="1"/>
  </sheetPr>
  <dimension ref="A2:E55"/>
  <sheetViews>
    <sheetView topLeftCell="A40" zoomScale="120" zoomScaleNormal="120" workbookViewId="0">
      <selection activeCell="D56" sqref="D56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7" t="s">
        <v>21</v>
      </c>
      <c r="B2" s="27"/>
      <c r="C2" s="27"/>
      <c r="D2" s="27"/>
      <c r="E2" s="1"/>
    </row>
    <row r="3" spans="1:5" ht="31.5" x14ac:dyDescent="0.2">
      <c r="A3" s="14" t="s">
        <v>0</v>
      </c>
      <c r="B3" s="3" t="s">
        <v>4</v>
      </c>
      <c r="C3" s="15" t="s">
        <v>16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53300</v>
      </c>
      <c r="D4" s="22">
        <f>B4-C4</f>
        <v>26700</v>
      </c>
      <c r="E4" s="1"/>
    </row>
    <row r="5" spans="1:5" ht="15.75" x14ac:dyDescent="0.2">
      <c r="A5" s="5" t="s">
        <v>7</v>
      </c>
      <c r="B5" s="12">
        <v>12500</v>
      </c>
      <c r="C5" s="19">
        <v>6000</v>
      </c>
      <c r="D5" s="23">
        <f>B5-C5</f>
        <v>6500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>SUM(C4:C5)</f>
        <v>59300</v>
      </c>
      <c r="D6" s="24">
        <f t="shared" si="0"/>
        <v>33200</v>
      </c>
      <c r="E6" s="1"/>
    </row>
    <row r="7" spans="1:5" ht="15.75" x14ac:dyDescent="0.2">
      <c r="A7" s="4" t="s">
        <v>8</v>
      </c>
      <c r="B7" s="10">
        <v>30000</v>
      </c>
      <c r="C7" s="18"/>
      <c r="D7" s="22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>
        <v>15000</v>
      </c>
      <c r="D8" s="23">
        <f t="shared" ref="D8:D10" si="1">B8-C8</f>
        <v>-5000</v>
      </c>
      <c r="E8" s="1"/>
    </row>
    <row r="9" spans="1:5" ht="15.75" x14ac:dyDescent="0.2">
      <c r="A9" s="5" t="s">
        <v>10</v>
      </c>
      <c r="B9" s="12">
        <v>95500</v>
      </c>
      <c r="C9" s="19">
        <v>80000</v>
      </c>
      <c r="D9" s="23">
        <f t="shared" si="1"/>
        <v>15500</v>
      </c>
      <c r="E9" s="1"/>
    </row>
    <row r="10" spans="1:5" ht="31.5" x14ac:dyDescent="0.2">
      <c r="A10" s="5" t="s">
        <v>28</v>
      </c>
      <c r="B10" s="12">
        <v>20000</v>
      </c>
      <c r="C10" s="19">
        <f>7200</f>
        <v>7200</v>
      </c>
      <c r="D10" s="23">
        <f t="shared" si="1"/>
        <v>12800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102200</v>
      </c>
      <c r="D11" s="24">
        <f>SUM(D7:D10)</f>
        <v>53300</v>
      </c>
      <c r="E11" s="1"/>
    </row>
    <row r="12" spans="1:5" ht="15.75" x14ac:dyDescent="0.2">
      <c r="A12" s="2" t="s">
        <v>11</v>
      </c>
      <c r="B12" s="13">
        <v>70000</v>
      </c>
      <c r="C12" s="19">
        <v>75000</v>
      </c>
      <c r="D12" s="22">
        <f>B12-C12</f>
        <v>-5000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75000</v>
      </c>
      <c r="D13" s="24">
        <f t="shared" ref="D13" si="2">SUM(D12)</f>
        <v>-5000</v>
      </c>
      <c r="E13" s="1"/>
    </row>
    <row r="14" spans="1:5" ht="15.75" x14ac:dyDescent="0.2">
      <c r="A14" s="5" t="s">
        <v>26</v>
      </c>
      <c r="B14" s="12">
        <v>5000</v>
      </c>
      <c r="C14" s="26">
        <v>6000</v>
      </c>
      <c r="D14" s="22">
        <f>B14-C14</f>
        <v>-1000</v>
      </c>
      <c r="E14" s="1"/>
    </row>
    <row r="15" spans="1:5" ht="15.75" x14ac:dyDescent="0.2">
      <c r="A15" s="5" t="s">
        <v>27</v>
      </c>
      <c r="B15" s="12">
        <v>3000</v>
      </c>
      <c r="C15" s="26">
        <v>4000</v>
      </c>
      <c r="D15" s="23">
        <f>B15-C15</f>
        <v>-1000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" si="3">C14+C15</f>
        <v>10000</v>
      </c>
      <c r="D16" s="24">
        <f t="shared" ref="D16" si="4">SUM(D14:D15)</f>
        <v>-2000</v>
      </c>
      <c r="E16" s="1"/>
    </row>
    <row r="17" spans="1:5" ht="15.75" x14ac:dyDescent="0.2">
      <c r="A17" s="7" t="s">
        <v>3</v>
      </c>
      <c r="B17" s="16">
        <f>B6+B11+B16+B13</f>
        <v>326000</v>
      </c>
      <c r="C17" s="16">
        <f>C6+C11+C16+C13</f>
        <v>246500</v>
      </c>
      <c r="D17" s="16">
        <f>D6+D11+D16+D13</f>
        <v>79500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7" t="s">
        <v>20</v>
      </c>
      <c r="B21" s="27"/>
      <c r="C21" s="27"/>
      <c r="D21" s="27"/>
    </row>
    <row r="22" spans="1:5" ht="31.5" x14ac:dyDescent="0.2">
      <c r="A22" s="14" t="s">
        <v>0</v>
      </c>
      <c r="B22" s="3" t="s">
        <v>4</v>
      </c>
      <c r="C22" s="15" t="s">
        <v>16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44000</v>
      </c>
      <c r="D23" s="22">
        <f>B23-C23</f>
        <v>36000</v>
      </c>
    </row>
    <row r="24" spans="1:5" ht="15.75" x14ac:dyDescent="0.2">
      <c r="A24" s="5" t="s">
        <v>7</v>
      </c>
      <c r="B24" s="12">
        <v>12500</v>
      </c>
      <c r="C24" s="19">
        <v>6000</v>
      </c>
      <c r="D24" s="23">
        <f>B24-C24</f>
        <v>6500</v>
      </c>
    </row>
    <row r="25" spans="1:5" ht="15.75" x14ac:dyDescent="0.2">
      <c r="A25" s="6" t="s">
        <v>5</v>
      </c>
      <c r="B25" s="9">
        <f t="shared" ref="B25:D25" si="5">SUM(B23:B24)</f>
        <v>92500</v>
      </c>
      <c r="C25" s="20">
        <f t="shared" si="5"/>
        <v>50000</v>
      </c>
      <c r="D25" s="24">
        <f t="shared" si="5"/>
        <v>42500</v>
      </c>
    </row>
    <row r="26" spans="1:5" ht="15.75" x14ac:dyDescent="0.2">
      <c r="A26" s="4" t="s">
        <v>8</v>
      </c>
      <c r="B26" s="10">
        <v>30000</v>
      </c>
      <c r="C26" s="18"/>
      <c r="D26" s="22">
        <f>B26-C26</f>
        <v>30000</v>
      </c>
    </row>
    <row r="27" spans="1:5" ht="31.5" x14ac:dyDescent="0.2">
      <c r="A27" s="5" t="s">
        <v>9</v>
      </c>
      <c r="B27" s="11">
        <v>10000</v>
      </c>
      <c r="C27" s="21">
        <v>10000</v>
      </c>
      <c r="D27" s="23">
        <f t="shared" ref="D27:D29" si="6">B27-C27</f>
        <v>0</v>
      </c>
    </row>
    <row r="28" spans="1:5" ht="15.75" x14ac:dyDescent="0.2">
      <c r="A28" s="5" t="s">
        <v>10</v>
      </c>
      <c r="B28" s="12">
        <v>95500</v>
      </c>
      <c r="C28" s="19">
        <v>100000</v>
      </c>
      <c r="D28" s="23">
        <f t="shared" si="6"/>
        <v>-4500</v>
      </c>
    </row>
    <row r="29" spans="1:5" ht="31.5" x14ac:dyDescent="0.2">
      <c r="A29" s="5" t="s">
        <v>28</v>
      </c>
      <c r="B29" s="12">
        <v>20000</v>
      </c>
      <c r="C29" s="19">
        <f>6000</f>
        <v>6000</v>
      </c>
      <c r="D29" s="23">
        <f t="shared" si="6"/>
        <v>14000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116000</v>
      </c>
      <c r="D30" s="24">
        <f>SUM(D26:D29)</f>
        <v>39500</v>
      </c>
    </row>
    <row r="31" spans="1:5" ht="15.75" x14ac:dyDescent="0.2">
      <c r="A31" s="2" t="s">
        <v>11</v>
      </c>
      <c r="B31" s="13">
        <v>70000</v>
      </c>
      <c r="C31" s="19">
        <v>85000</v>
      </c>
      <c r="D31" s="22">
        <f>B31-C31</f>
        <v>-15000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85000</v>
      </c>
      <c r="D32" s="24">
        <f t="shared" ref="D32" si="7">SUM(D31)</f>
        <v>-15000</v>
      </c>
    </row>
    <row r="33" spans="1:4" ht="15.75" x14ac:dyDescent="0.2">
      <c r="A33" s="5" t="s">
        <v>26</v>
      </c>
      <c r="B33" s="12">
        <v>5000</v>
      </c>
      <c r="C33" s="26">
        <v>2500</v>
      </c>
      <c r="D33" s="22">
        <f>B33-C33</f>
        <v>2500</v>
      </c>
    </row>
    <row r="34" spans="1:4" ht="15.75" x14ac:dyDescent="0.2">
      <c r="A34" s="5" t="s">
        <v>27</v>
      </c>
      <c r="B34" s="12">
        <v>3000</v>
      </c>
      <c r="C34" s="26">
        <v>4000</v>
      </c>
      <c r="D34" s="23">
        <f>B34-C34</f>
        <v>-1000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" si="8">C33+C34</f>
        <v>6500</v>
      </c>
      <c r="D35" s="9">
        <f>D33+D34</f>
        <v>1500</v>
      </c>
    </row>
    <row r="36" spans="1:4" ht="15.75" x14ac:dyDescent="0.2">
      <c r="A36" s="7" t="s">
        <v>3</v>
      </c>
      <c r="B36" s="16">
        <f>B25+B30+B35+B32</f>
        <v>326000</v>
      </c>
      <c r="C36" s="16">
        <f>C25+C30+C35+C32</f>
        <v>257500</v>
      </c>
      <c r="D36" s="16">
        <f>D25+D30+D35+D32</f>
        <v>68500</v>
      </c>
    </row>
    <row r="40" spans="1:4" ht="15.75" x14ac:dyDescent="0.2">
      <c r="A40" s="27" t="s">
        <v>22</v>
      </c>
      <c r="B40" s="27"/>
      <c r="C40" s="27"/>
      <c r="D40" s="27"/>
    </row>
    <row r="41" spans="1:4" ht="31.5" x14ac:dyDescent="0.2">
      <c r="A41" s="14" t="s">
        <v>0</v>
      </c>
      <c r="B41" s="3" t="s">
        <v>4</v>
      </c>
      <c r="C41" s="15" t="s">
        <v>16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47000</v>
      </c>
      <c r="D42" s="22">
        <f>B42-C42</f>
        <v>33000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3">
        <f>B43-C43</f>
        <v>6500</v>
      </c>
    </row>
    <row r="44" spans="1:4" ht="15.75" x14ac:dyDescent="0.2">
      <c r="A44" s="6" t="s">
        <v>5</v>
      </c>
      <c r="B44" s="9">
        <f t="shared" ref="B44:D44" si="9">SUM(B42:B43)</f>
        <v>92500</v>
      </c>
      <c r="C44" s="20">
        <f t="shared" si="9"/>
        <v>53000</v>
      </c>
      <c r="D44" s="24">
        <f t="shared" si="9"/>
        <v>39500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2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15000</v>
      </c>
      <c r="D46" s="23">
        <f t="shared" ref="D46:D48" si="10">B46-C46</f>
        <v>-5000</v>
      </c>
    </row>
    <row r="47" spans="1:4" ht="15.75" x14ac:dyDescent="0.2">
      <c r="A47" s="5" t="s">
        <v>10</v>
      </c>
      <c r="B47" s="12">
        <v>95500</v>
      </c>
      <c r="C47" s="19">
        <v>120000</v>
      </c>
      <c r="D47" s="23">
        <f t="shared" si="10"/>
        <v>-24500</v>
      </c>
    </row>
    <row r="48" spans="1:4" ht="31.5" x14ac:dyDescent="0.2">
      <c r="A48" s="5" t="s">
        <v>28</v>
      </c>
      <c r="B48" s="12">
        <v>20000</v>
      </c>
      <c r="C48" s="19">
        <f>10000</f>
        <v>10000</v>
      </c>
      <c r="D48" s="23">
        <f t="shared" si="10"/>
        <v>10000</v>
      </c>
    </row>
    <row r="49" spans="1:4" ht="15.75" x14ac:dyDescent="0.2">
      <c r="A49" s="6" t="s">
        <v>1</v>
      </c>
      <c r="B49" s="9">
        <f>SUM(B45:B48)</f>
        <v>155500</v>
      </c>
      <c r="C49" s="20">
        <f>SUM(C45:C48)</f>
        <v>145000</v>
      </c>
      <c r="D49" s="24">
        <f>SUM(D45:D48)</f>
        <v>10500</v>
      </c>
    </row>
    <row r="50" spans="1:4" ht="15.75" x14ac:dyDescent="0.2">
      <c r="A50" s="2" t="s">
        <v>11</v>
      </c>
      <c r="B50" s="13">
        <v>70000</v>
      </c>
      <c r="C50" s="19"/>
      <c r="D50" s="22">
        <f>B50-C50</f>
        <v>70000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0</v>
      </c>
      <c r="D51" s="24">
        <f t="shared" ref="D51" si="11">SUM(D50)</f>
        <v>70000</v>
      </c>
    </row>
    <row r="52" spans="1:4" ht="15.75" x14ac:dyDescent="0.2">
      <c r="A52" s="5" t="s">
        <v>26</v>
      </c>
      <c r="B52" s="12">
        <v>5000</v>
      </c>
      <c r="C52" s="26">
        <v>2500</v>
      </c>
      <c r="D52" s="22">
        <f>B52-C52</f>
        <v>2500</v>
      </c>
    </row>
    <row r="53" spans="1:4" ht="15.75" x14ac:dyDescent="0.2">
      <c r="A53" s="5" t="s">
        <v>27</v>
      </c>
      <c r="B53" s="12">
        <v>3000</v>
      </c>
      <c r="C53" s="26">
        <v>5000</v>
      </c>
      <c r="D53" s="23">
        <f>B53-C53</f>
        <v>-2000</v>
      </c>
    </row>
    <row r="54" spans="1:4" ht="15.75" x14ac:dyDescent="0.2">
      <c r="A54" s="6" t="s">
        <v>29</v>
      </c>
      <c r="B54" s="9">
        <f>B52+B53</f>
        <v>8000</v>
      </c>
      <c r="C54" s="9">
        <f>C52+C53</f>
        <v>7500</v>
      </c>
      <c r="D54" s="9">
        <f>D52+D53</f>
        <v>500</v>
      </c>
    </row>
    <row r="55" spans="1:4" ht="15.75" x14ac:dyDescent="0.2">
      <c r="A55" s="7" t="s">
        <v>3</v>
      </c>
      <c r="B55" s="16">
        <f>B44+B49+B54+B51</f>
        <v>326000</v>
      </c>
      <c r="C55" s="16">
        <f>C44+C49+C54+C51</f>
        <v>205500</v>
      </c>
      <c r="D55" s="16">
        <f>D44+D49+D54+D51</f>
        <v>120500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CF3B-CAFA-4285-95CA-F8FD36B96740}">
  <sheetPr>
    <pageSetUpPr fitToPage="1"/>
  </sheetPr>
  <dimension ref="A2:E55"/>
  <sheetViews>
    <sheetView topLeftCell="A31" zoomScale="120" zoomScaleNormal="120" workbookViewId="0">
      <selection activeCell="G49" sqref="G49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7" t="s">
        <v>17</v>
      </c>
      <c r="B2" s="27"/>
      <c r="C2" s="27"/>
      <c r="D2" s="27"/>
      <c r="E2" s="1"/>
    </row>
    <row r="3" spans="1:5" ht="31.5" x14ac:dyDescent="0.2">
      <c r="A3" s="14" t="s">
        <v>0</v>
      </c>
      <c r="B3" s="3" t="s">
        <v>4</v>
      </c>
      <c r="C3" s="15" t="s">
        <v>16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51000</v>
      </c>
      <c r="D4" s="22">
        <f>B4-C4</f>
        <v>29000</v>
      </c>
      <c r="E4" s="1"/>
    </row>
    <row r="5" spans="1:5" ht="15.75" x14ac:dyDescent="0.2">
      <c r="A5" s="5" t="s">
        <v>7</v>
      </c>
      <c r="B5" s="12">
        <v>12500</v>
      </c>
      <c r="C5" s="19"/>
      <c r="D5" s="23">
        <f>B5-C5</f>
        <v>12500</v>
      </c>
      <c r="E5" s="1"/>
    </row>
    <row r="6" spans="1:5" ht="15.75" x14ac:dyDescent="0.2">
      <c r="A6" s="6" t="s">
        <v>5</v>
      </c>
      <c r="B6" s="9">
        <f>SUM(B4:B5)</f>
        <v>92500</v>
      </c>
      <c r="C6" s="20">
        <f t="shared" ref="C6:D6" si="0">SUM(C4:C5)</f>
        <v>51000</v>
      </c>
      <c r="D6" s="24">
        <f t="shared" si="0"/>
        <v>41500</v>
      </c>
      <c r="E6" s="1"/>
    </row>
    <row r="7" spans="1:5" ht="15.75" x14ac:dyDescent="0.2">
      <c r="A7" s="4" t="s">
        <v>8</v>
      </c>
      <c r="B7" s="10">
        <v>30000</v>
      </c>
      <c r="C7" s="18"/>
      <c r="D7" s="22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>
        <v>6000</v>
      </c>
      <c r="D8" s="23">
        <f t="shared" ref="D8:D10" si="1">B8-C8</f>
        <v>4000</v>
      </c>
      <c r="E8" s="1"/>
    </row>
    <row r="9" spans="1:5" ht="15.75" x14ac:dyDescent="0.2">
      <c r="A9" s="5" t="s">
        <v>10</v>
      </c>
      <c r="B9" s="12">
        <v>60000</v>
      </c>
      <c r="C9" s="19">
        <v>100000</v>
      </c>
      <c r="D9" s="23">
        <f t="shared" si="1"/>
        <v>-40000</v>
      </c>
      <c r="E9" s="1"/>
    </row>
    <row r="10" spans="1:5" ht="31.5" x14ac:dyDescent="0.2">
      <c r="A10" s="5" t="s">
        <v>28</v>
      </c>
      <c r="B10" s="12">
        <v>20000</v>
      </c>
      <c r="C10" s="19">
        <f>8000+6000</f>
        <v>14000</v>
      </c>
      <c r="D10" s="23">
        <f t="shared" si="1"/>
        <v>6000</v>
      </c>
      <c r="E10" s="1"/>
    </row>
    <row r="11" spans="1:5" ht="15.75" x14ac:dyDescent="0.2">
      <c r="A11" s="6" t="s">
        <v>1</v>
      </c>
      <c r="B11" s="9">
        <f>SUM(B7:B10)</f>
        <v>120000</v>
      </c>
      <c r="C11" s="20">
        <f>SUM(C7:C10)</f>
        <v>120000</v>
      </c>
      <c r="D11" s="24">
        <f>SUM(D7:D10)</f>
        <v>0</v>
      </c>
      <c r="E11" s="1"/>
    </row>
    <row r="12" spans="1:5" ht="15.75" x14ac:dyDescent="0.2">
      <c r="A12" s="2" t="s">
        <v>11</v>
      </c>
      <c r="B12" s="13">
        <v>70000</v>
      </c>
      <c r="C12" s="19">
        <v>35000</v>
      </c>
      <c r="D12" s="22">
        <f>B12-C12</f>
        <v>35000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35000</v>
      </c>
      <c r="D13" s="24">
        <f t="shared" ref="D13" si="2">SUM(D12)</f>
        <v>35000</v>
      </c>
    </row>
    <row r="14" spans="1:5" ht="15.75" x14ac:dyDescent="0.2">
      <c r="A14" s="5" t="s">
        <v>26</v>
      </c>
      <c r="B14" s="12">
        <v>5000</v>
      </c>
      <c r="C14" s="26">
        <v>2500</v>
      </c>
      <c r="D14" s="22">
        <f>B14-C14</f>
        <v>2500</v>
      </c>
      <c r="E14" s="1"/>
    </row>
    <row r="15" spans="1:5" ht="15.75" x14ac:dyDescent="0.2">
      <c r="A15" s="5" t="s">
        <v>27</v>
      </c>
      <c r="B15" s="12">
        <v>3000</v>
      </c>
      <c r="C15" s="26"/>
      <c r="D15" s="23">
        <f>B15-C15</f>
        <v>3000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" si="3">C14+C15</f>
        <v>2500</v>
      </c>
      <c r="D16" s="24">
        <f t="shared" ref="D16" si="4">SUM(D14:D15)</f>
        <v>5500</v>
      </c>
      <c r="E16" s="1"/>
    </row>
    <row r="17" spans="1:5" ht="15.75" x14ac:dyDescent="0.2">
      <c r="A17" s="7" t="s">
        <v>3</v>
      </c>
      <c r="B17" s="16">
        <f>B6+B11+B16+B13</f>
        <v>290500</v>
      </c>
      <c r="C17" s="16">
        <f>C6+C11+C16+C13</f>
        <v>208500</v>
      </c>
      <c r="D17" s="16">
        <f>D6+D11+D16+D13</f>
        <v>82000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7" t="s">
        <v>18</v>
      </c>
      <c r="B21" s="27"/>
      <c r="C21" s="27"/>
      <c r="D21" s="27"/>
    </row>
    <row r="22" spans="1:5" ht="31.5" x14ac:dyDescent="0.2">
      <c r="A22" s="14" t="s">
        <v>0</v>
      </c>
      <c r="B22" s="3" t="s">
        <v>4</v>
      </c>
      <c r="C22" s="15" t="s">
        <v>16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29000</v>
      </c>
      <c r="D23" s="22">
        <f>B23-C23</f>
        <v>51000</v>
      </c>
    </row>
    <row r="24" spans="1:5" ht="15.75" x14ac:dyDescent="0.2">
      <c r="A24" s="5" t="s">
        <v>7</v>
      </c>
      <c r="B24" s="12">
        <v>12500</v>
      </c>
      <c r="C24" s="19">
        <v>6000</v>
      </c>
      <c r="D24" s="23">
        <f>B24-C24</f>
        <v>6500</v>
      </c>
    </row>
    <row r="25" spans="1:5" ht="15.75" x14ac:dyDescent="0.2">
      <c r="A25" s="6" t="s">
        <v>5</v>
      </c>
      <c r="B25" s="9">
        <f t="shared" ref="B25:D25" si="5">SUM(B23:B24)</f>
        <v>92500</v>
      </c>
      <c r="C25" s="20">
        <f t="shared" si="5"/>
        <v>35000</v>
      </c>
      <c r="D25" s="24">
        <f t="shared" si="5"/>
        <v>57500</v>
      </c>
    </row>
    <row r="26" spans="1:5" ht="15.75" x14ac:dyDescent="0.2">
      <c r="A26" s="4" t="s">
        <v>8</v>
      </c>
      <c r="B26" s="10">
        <v>30000</v>
      </c>
      <c r="C26" s="18"/>
      <c r="D26" s="22">
        <f>B26-C26</f>
        <v>30000</v>
      </c>
    </row>
    <row r="27" spans="1:5" ht="31.5" x14ac:dyDescent="0.2">
      <c r="A27" s="5" t="s">
        <v>9</v>
      </c>
      <c r="B27" s="11">
        <v>10000</v>
      </c>
      <c r="C27" s="21">
        <v>5000</v>
      </c>
      <c r="D27" s="23">
        <f t="shared" ref="D27:D29" si="6">B27-C27</f>
        <v>5000</v>
      </c>
    </row>
    <row r="28" spans="1:5" ht="15.75" x14ac:dyDescent="0.2">
      <c r="A28" s="5" t="s">
        <v>10</v>
      </c>
      <c r="B28" s="12">
        <v>60000</v>
      </c>
      <c r="C28" s="19">
        <v>100000</v>
      </c>
      <c r="D28" s="23">
        <f t="shared" si="6"/>
        <v>-40000</v>
      </c>
    </row>
    <row r="29" spans="1:5" ht="31.5" x14ac:dyDescent="0.2">
      <c r="A29" s="5" t="s">
        <v>28</v>
      </c>
      <c r="B29" s="12">
        <v>20000</v>
      </c>
      <c r="C29" s="19">
        <f>8000</f>
        <v>8000</v>
      </c>
      <c r="D29" s="23">
        <f t="shared" si="6"/>
        <v>12000</v>
      </c>
    </row>
    <row r="30" spans="1:5" ht="15.75" x14ac:dyDescent="0.2">
      <c r="A30" s="6" t="s">
        <v>1</v>
      </c>
      <c r="B30" s="9">
        <f>SUM(B26:B29)</f>
        <v>120000</v>
      </c>
      <c r="C30" s="20">
        <f>SUM(C26:C29)</f>
        <v>113000</v>
      </c>
      <c r="D30" s="24">
        <f>SUM(D26:D29)</f>
        <v>7000</v>
      </c>
    </row>
    <row r="31" spans="1:5" ht="15.75" x14ac:dyDescent="0.2">
      <c r="A31" s="2" t="s">
        <v>11</v>
      </c>
      <c r="B31" s="13">
        <v>70000</v>
      </c>
      <c r="C31" s="19">
        <v>25000</v>
      </c>
      <c r="D31" s="22">
        <f>B31-C31</f>
        <v>45000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25000</v>
      </c>
      <c r="D32" s="24">
        <f t="shared" ref="D32" si="7">SUM(D31)</f>
        <v>45000</v>
      </c>
    </row>
    <row r="33" spans="1:4" ht="15.75" x14ac:dyDescent="0.2">
      <c r="A33" s="5" t="s">
        <v>26</v>
      </c>
      <c r="B33" s="12">
        <v>5000</v>
      </c>
      <c r="C33" s="25"/>
      <c r="D33" s="22">
        <f>B33-C33</f>
        <v>5000</v>
      </c>
    </row>
    <row r="34" spans="1:4" ht="15.75" x14ac:dyDescent="0.2">
      <c r="A34" s="5" t="s">
        <v>27</v>
      </c>
      <c r="B34" s="12">
        <v>3000</v>
      </c>
      <c r="C34" s="26">
        <v>3000</v>
      </c>
      <c r="D34" s="23">
        <f>B34-C34</f>
        <v>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:D35" si="8">C33+C34</f>
        <v>3000</v>
      </c>
      <c r="D35" s="9">
        <f t="shared" si="8"/>
        <v>5000</v>
      </c>
    </row>
    <row r="36" spans="1:4" ht="15.75" x14ac:dyDescent="0.2">
      <c r="A36" s="7" t="s">
        <v>3</v>
      </c>
      <c r="B36" s="16">
        <f>B25+B30+B35+B32</f>
        <v>290500</v>
      </c>
      <c r="C36" s="16">
        <f t="shared" ref="C36:D36" si="9">C25+C30+C35+C32</f>
        <v>176000</v>
      </c>
      <c r="D36" s="16">
        <f t="shared" si="9"/>
        <v>114500</v>
      </c>
    </row>
    <row r="40" spans="1:4" ht="15.75" x14ac:dyDescent="0.2">
      <c r="A40" s="27" t="s">
        <v>19</v>
      </c>
      <c r="B40" s="27"/>
      <c r="C40" s="27"/>
      <c r="D40" s="27"/>
    </row>
    <row r="41" spans="1:4" ht="31.5" x14ac:dyDescent="0.2">
      <c r="A41" s="14" t="s">
        <v>0</v>
      </c>
      <c r="B41" s="3" t="s">
        <v>4</v>
      </c>
      <c r="C41" s="15" t="s">
        <v>16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32500</v>
      </c>
      <c r="D42" s="22">
        <f>B42-C42</f>
        <v>47500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3">
        <f>B43-C43</f>
        <v>6500</v>
      </c>
    </row>
    <row r="44" spans="1:4" ht="15.75" x14ac:dyDescent="0.2">
      <c r="A44" s="6" t="s">
        <v>5</v>
      </c>
      <c r="B44" s="9">
        <f t="shared" ref="B44:D44" si="10">SUM(B42:B43)</f>
        <v>92500</v>
      </c>
      <c r="C44" s="20">
        <f t="shared" si="10"/>
        <v>38500</v>
      </c>
      <c r="D44" s="24">
        <f t="shared" si="10"/>
        <v>54000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2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15000</v>
      </c>
      <c r="D46" s="23">
        <f t="shared" ref="D46:D48" si="11">B46-C46</f>
        <v>-5000</v>
      </c>
    </row>
    <row r="47" spans="1:4" ht="15.75" x14ac:dyDescent="0.2">
      <c r="A47" s="5" t="s">
        <v>10</v>
      </c>
      <c r="B47" s="12">
        <v>60000</v>
      </c>
      <c r="C47" s="19">
        <v>100000</v>
      </c>
      <c r="D47" s="23">
        <f t="shared" si="11"/>
        <v>-40000</v>
      </c>
    </row>
    <row r="48" spans="1:4" ht="31.5" x14ac:dyDescent="0.2">
      <c r="A48" s="5" t="s">
        <v>28</v>
      </c>
      <c r="B48" s="12">
        <v>20000</v>
      </c>
      <c r="C48" s="19">
        <f>5000</f>
        <v>5000</v>
      </c>
      <c r="D48" s="23">
        <f t="shared" si="11"/>
        <v>15000</v>
      </c>
    </row>
    <row r="49" spans="1:4" ht="15.75" x14ac:dyDescent="0.2">
      <c r="A49" s="6" t="s">
        <v>1</v>
      </c>
      <c r="B49" s="9">
        <f>SUM(B45:B48)</f>
        <v>120000</v>
      </c>
      <c r="C49" s="20">
        <f>SUM(C45:C48)</f>
        <v>120000</v>
      </c>
      <c r="D49" s="24">
        <f>SUM(D45:D48)</f>
        <v>0</v>
      </c>
    </row>
    <row r="50" spans="1:4" ht="15.75" x14ac:dyDescent="0.2">
      <c r="A50" s="2" t="s">
        <v>11</v>
      </c>
      <c r="B50" s="13">
        <v>70000</v>
      </c>
      <c r="C50" s="19">
        <v>50000</v>
      </c>
      <c r="D50" s="22">
        <f>B50-C50</f>
        <v>20000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50000</v>
      </c>
      <c r="D51" s="24">
        <f t="shared" ref="D51" si="12">SUM(D50)</f>
        <v>20000</v>
      </c>
    </row>
    <row r="52" spans="1:4" ht="15.75" x14ac:dyDescent="0.2">
      <c r="A52" s="5" t="s">
        <v>26</v>
      </c>
      <c r="B52" s="12">
        <v>5000</v>
      </c>
      <c r="C52" s="25"/>
      <c r="D52" s="22">
        <f>B52-C52</f>
        <v>5000</v>
      </c>
    </row>
    <row r="53" spans="1:4" ht="15.75" x14ac:dyDescent="0.2">
      <c r="A53" s="5" t="s">
        <v>27</v>
      </c>
      <c r="B53" s="12">
        <v>3000</v>
      </c>
      <c r="C53" s="26">
        <v>3000</v>
      </c>
      <c r="D53" s="23">
        <f>B53-C53</f>
        <v>0</v>
      </c>
    </row>
    <row r="54" spans="1:4" ht="15.75" x14ac:dyDescent="0.2">
      <c r="A54" s="6" t="s">
        <v>29</v>
      </c>
      <c r="B54" s="9">
        <f>B52+B53</f>
        <v>8000</v>
      </c>
      <c r="C54" s="9">
        <f t="shared" ref="C54" si="13">C52+C53</f>
        <v>3000</v>
      </c>
      <c r="D54" s="24">
        <f t="shared" ref="D54" si="14">SUM(D52:D53)</f>
        <v>5000</v>
      </c>
    </row>
    <row r="55" spans="1:4" ht="15.75" x14ac:dyDescent="0.2">
      <c r="A55" s="7" t="s">
        <v>3</v>
      </c>
      <c r="B55" s="16">
        <f>SUM(B51,B49,B44)+B54</f>
        <v>290500</v>
      </c>
      <c r="C55" s="16">
        <f>SUM(C51,C49,C44)+C54</f>
        <v>211500</v>
      </c>
      <c r="D55" s="16">
        <f>SUM(D51,D49,D44)+D54</f>
        <v>79000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8973-2B50-43BE-9884-6FC2D3B7B477}">
  <sheetPr>
    <pageSetUpPr fitToPage="1"/>
  </sheetPr>
  <dimension ref="A2:E55"/>
  <sheetViews>
    <sheetView tabSelected="1" zoomScale="120" zoomScaleNormal="120" workbookViewId="0">
      <selection activeCell="C31" sqref="C31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7" t="s">
        <v>13</v>
      </c>
      <c r="B2" s="27"/>
      <c r="C2" s="27"/>
      <c r="D2" s="27"/>
      <c r="E2" s="1"/>
    </row>
    <row r="3" spans="1:5" ht="31.5" x14ac:dyDescent="0.2">
      <c r="A3" s="14" t="s">
        <v>0</v>
      </c>
      <c r="B3" s="3" t="s">
        <v>4</v>
      </c>
      <c r="C3" s="15" t="s">
        <v>16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73000</v>
      </c>
      <c r="D4" s="22">
        <f>B4-C4</f>
        <v>7000</v>
      </c>
      <c r="E4" s="1"/>
    </row>
    <row r="5" spans="1:5" ht="15.75" x14ac:dyDescent="0.2">
      <c r="A5" s="5" t="s">
        <v>7</v>
      </c>
      <c r="B5" s="12">
        <v>12500</v>
      </c>
      <c r="C5" s="19">
        <v>6000</v>
      </c>
      <c r="D5" s="23">
        <f>B5-C5</f>
        <v>6500</v>
      </c>
      <c r="E5" s="1"/>
    </row>
    <row r="6" spans="1:5" ht="15.75" x14ac:dyDescent="0.2">
      <c r="A6" s="6" t="s">
        <v>5</v>
      </c>
      <c r="B6" s="9">
        <f>SUM(B4:B5)</f>
        <v>92500</v>
      </c>
      <c r="C6" s="20">
        <f>SUM(C4:C5)</f>
        <v>79000</v>
      </c>
      <c r="D6" s="24">
        <f t="shared" ref="D6" si="0">SUM(D4:D5)</f>
        <v>13500</v>
      </c>
      <c r="E6" s="1"/>
    </row>
    <row r="7" spans="1:5" ht="15.75" x14ac:dyDescent="0.2">
      <c r="A7" s="4" t="s">
        <v>8</v>
      </c>
      <c r="B7" s="10">
        <v>30000</v>
      </c>
      <c r="C7" s="18">
        <v>0</v>
      </c>
      <c r="D7" s="22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>
        <v>5000</v>
      </c>
      <c r="D8" s="23">
        <f t="shared" ref="D8:D10" si="1">B8-C8</f>
        <v>5000</v>
      </c>
      <c r="E8" s="1"/>
    </row>
    <row r="9" spans="1:5" ht="15.75" x14ac:dyDescent="0.2">
      <c r="A9" s="5" t="s">
        <v>10</v>
      </c>
      <c r="B9" s="12">
        <v>60000</v>
      </c>
      <c r="C9" s="19">
        <v>100000</v>
      </c>
      <c r="D9" s="23">
        <f t="shared" si="1"/>
        <v>-40000</v>
      </c>
      <c r="E9" s="1"/>
    </row>
    <row r="10" spans="1:5" ht="31.5" x14ac:dyDescent="0.2">
      <c r="A10" s="5" t="s">
        <v>28</v>
      </c>
      <c r="B10" s="12">
        <v>20000</v>
      </c>
      <c r="C10" s="19">
        <f>10000</f>
        <v>10000</v>
      </c>
      <c r="D10" s="23">
        <f t="shared" si="1"/>
        <v>10000</v>
      </c>
      <c r="E10" s="1"/>
    </row>
    <row r="11" spans="1:5" ht="15.75" x14ac:dyDescent="0.2">
      <c r="A11" s="6" t="s">
        <v>1</v>
      </c>
      <c r="B11" s="9">
        <f>SUM(B7:B10)</f>
        <v>120000</v>
      </c>
      <c r="C11" s="20">
        <f>SUM(C7:C10)</f>
        <v>115000</v>
      </c>
      <c r="D11" s="24">
        <f>SUM(D7:D10)</f>
        <v>5000</v>
      </c>
      <c r="E11" s="1"/>
    </row>
    <row r="12" spans="1:5" ht="15.75" x14ac:dyDescent="0.2">
      <c r="A12" s="2" t="s">
        <v>11</v>
      </c>
      <c r="B12" s="13">
        <v>70000</v>
      </c>
      <c r="C12" s="19">
        <v>60000</v>
      </c>
      <c r="D12" s="22">
        <f>B12-C12</f>
        <v>10000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60000</v>
      </c>
      <c r="D13" s="24">
        <f t="shared" ref="D13" si="2">SUM(D12)</f>
        <v>10000</v>
      </c>
      <c r="E13" s="1"/>
    </row>
    <row r="14" spans="1:5" ht="15.75" x14ac:dyDescent="0.2">
      <c r="A14" s="5" t="s">
        <v>26</v>
      </c>
      <c r="B14" s="12">
        <v>5000</v>
      </c>
      <c r="C14" s="25"/>
      <c r="D14" s="22">
        <f>B14-C14</f>
        <v>5000</v>
      </c>
      <c r="E14" s="1"/>
    </row>
    <row r="15" spans="1:5" ht="15.75" x14ac:dyDescent="0.2">
      <c r="A15" s="5" t="s">
        <v>27</v>
      </c>
      <c r="B15" s="12">
        <v>3000</v>
      </c>
      <c r="C15" s="26">
        <v>3000</v>
      </c>
      <c r="D15" s="23">
        <f>B15-C15</f>
        <v>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" si="3">C14+C15</f>
        <v>3000</v>
      </c>
      <c r="D16" s="24">
        <f t="shared" ref="D16" si="4">SUM(D14:D15)</f>
        <v>5000</v>
      </c>
      <c r="E16" s="1"/>
    </row>
    <row r="17" spans="1:5" ht="15.75" x14ac:dyDescent="0.2">
      <c r="A17" s="7" t="s">
        <v>3</v>
      </c>
      <c r="B17" s="16">
        <f>SUM(B13,B11,B6)+B16</f>
        <v>290500</v>
      </c>
      <c r="C17" s="16">
        <f t="shared" ref="C17:D17" si="5">SUM(C13,C11,C6)+C16</f>
        <v>257000</v>
      </c>
      <c r="D17" s="16">
        <f t="shared" si="5"/>
        <v>33500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7" t="s">
        <v>14</v>
      </c>
      <c r="B21" s="27"/>
      <c r="C21" s="27"/>
      <c r="D21" s="27"/>
    </row>
    <row r="22" spans="1:5" ht="31.5" x14ac:dyDescent="0.2">
      <c r="A22" s="14" t="s">
        <v>0</v>
      </c>
      <c r="B22" s="3" t="s">
        <v>4</v>
      </c>
      <c r="C22" s="15" t="s">
        <v>16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75000</v>
      </c>
      <c r="D23" s="22">
        <f>B23-C23</f>
        <v>5000</v>
      </c>
    </row>
    <row r="24" spans="1:5" ht="15.75" x14ac:dyDescent="0.2">
      <c r="A24" s="5" t="s">
        <v>7</v>
      </c>
      <c r="B24" s="12">
        <v>12500</v>
      </c>
      <c r="C24" s="19">
        <v>6000</v>
      </c>
      <c r="D24" s="23">
        <f>B24-C24</f>
        <v>6500</v>
      </c>
    </row>
    <row r="25" spans="1:5" ht="15.75" x14ac:dyDescent="0.2">
      <c r="A25" s="6" t="s">
        <v>5</v>
      </c>
      <c r="B25" s="9">
        <f t="shared" ref="B25:D25" si="6">SUM(B23:B24)</f>
        <v>92500</v>
      </c>
      <c r="C25" s="20">
        <f t="shared" si="6"/>
        <v>81000</v>
      </c>
      <c r="D25" s="24">
        <f t="shared" si="6"/>
        <v>11500</v>
      </c>
    </row>
    <row r="26" spans="1:5" ht="15.75" x14ac:dyDescent="0.2">
      <c r="A26" s="4" t="s">
        <v>8</v>
      </c>
      <c r="B26" s="10">
        <v>30000</v>
      </c>
      <c r="C26" s="18">
        <v>0</v>
      </c>
      <c r="D26" s="22">
        <f>B26-C26</f>
        <v>30000</v>
      </c>
    </row>
    <row r="27" spans="1:5" ht="31.5" x14ac:dyDescent="0.2">
      <c r="A27" s="5" t="s">
        <v>9</v>
      </c>
      <c r="B27" s="11">
        <v>10000</v>
      </c>
      <c r="C27" s="21">
        <f>5000</f>
        <v>5000</v>
      </c>
      <c r="D27" s="23">
        <f t="shared" ref="D27:D29" si="7">B27-C27</f>
        <v>5000</v>
      </c>
    </row>
    <row r="28" spans="1:5" ht="15.75" x14ac:dyDescent="0.2">
      <c r="A28" s="5" t="s">
        <v>10</v>
      </c>
      <c r="B28" s="12">
        <v>60000</v>
      </c>
      <c r="C28" s="19">
        <v>10000</v>
      </c>
      <c r="D28" s="23">
        <f t="shared" si="7"/>
        <v>50000</v>
      </c>
    </row>
    <row r="29" spans="1:5" ht="31.5" x14ac:dyDescent="0.2">
      <c r="A29" s="5" t="s">
        <v>28</v>
      </c>
      <c r="B29" s="12">
        <v>20000</v>
      </c>
      <c r="C29" s="19">
        <v>10000</v>
      </c>
      <c r="D29" s="23">
        <f t="shared" si="7"/>
        <v>10000</v>
      </c>
    </row>
    <row r="30" spans="1:5" ht="15.75" x14ac:dyDescent="0.2">
      <c r="A30" s="6" t="s">
        <v>1</v>
      </c>
      <c r="B30" s="9">
        <f>SUM(B26:B29)</f>
        <v>120000</v>
      </c>
      <c r="C30" s="20">
        <f>SUM(C26:C29)</f>
        <v>25000</v>
      </c>
      <c r="D30" s="24">
        <f>SUM(D26:D29)</f>
        <v>95000</v>
      </c>
    </row>
    <row r="31" spans="1:5" ht="15.75" x14ac:dyDescent="0.2">
      <c r="A31" s="2" t="s">
        <v>11</v>
      </c>
      <c r="B31" s="13">
        <v>70000</v>
      </c>
      <c r="C31" s="19">
        <v>100000</v>
      </c>
      <c r="D31" s="22">
        <f>B31-C31</f>
        <v>-30000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100000</v>
      </c>
      <c r="D32" s="24">
        <f t="shared" ref="D32" si="8">SUM(D31)</f>
        <v>-30000</v>
      </c>
      <c r="E32" s="1"/>
    </row>
    <row r="33" spans="1:4" ht="15.75" x14ac:dyDescent="0.2">
      <c r="A33" s="5" t="s">
        <v>26</v>
      </c>
      <c r="B33" s="12">
        <v>5000</v>
      </c>
      <c r="C33" s="25"/>
      <c r="D33" s="22">
        <f>B33-C33</f>
        <v>5000</v>
      </c>
    </row>
    <row r="34" spans="1:4" ht="15.75" x14ac:dyDescent="0.2">
      <c r="A34" s="5" t="s">
        <v>27</v>
      </c>
      <c r="B34" s="12">
        <v>3000</v>
      </c>
      <c r="C34" s="25"/>
      <c r="D34" s="23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:D35" si="9">C33+C34</f>
        <v>0</v>
      </c>
      <c r="D35" s="9">
        <f t="shared" si="9"/>
        <v>8000</v>
      </c>
    </row>
    <row r="36" spans="1:4" ht="15.75" x14ac:dyDescent="0.2">
      <c r="A36" s="7" t="s">
        <v>3</v>
      </c>
      <c r="B36" s="16">
        <f>SUM(B32,B30,B25)+B35</f>
        <v>290500</v>
      </c>
      <c r="C36" s="16">
        <f t="shared" ref="C36" si="10">SUM(C32,C30,C25)+C35</f>
        <v>206000</v>
      </c>
      <c r="D36" s="16">
        <f t="shared" ref="D36" si="11">SUM(D32,D30,D25)+D35</f>
        <v>84500</v>
      </c>
    </row>
    <row r="40" spans="1:4" ht="15.75" x14ac:dyDescent="0.2">
      <c r="A40" s="27" t="s">
        <v>15</v>
      </c>
      <c r="B40" s="27"/>
      <c r="C40" s="27"/>
      <c r="D40" s="27"/>
    </row>
    <row r="41" spans="1:4" ht="31.5" x14ac:dyDescent="0.2">
      <c r="A41" s="14" t="s">
        <v>0</v>
      </c>
      <c r="B41" s="3" t="s">
        <v>4</v>
      </c>
      <c r="C41" s="15" t="s">
        <v>16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55500</v>
      </c>
      <c r="D42" s="22">
        <f>B42-C42</f>
        <v>24500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3">
        <f>B43-C43</f>
        <v>6500</v>
      </c>
    </row>
    <row r="44" spans="1:4" ht="15.75" x14ac:dyDescent="0.2">
      <c r="A44" s="6" t="s">
        <v>5</v>
      </c>
      <c r="B44" s="9">
        <f t="shared" ref="B44:D44" si="12">SUM(B42:B43)</f>
        <v>92500</v>
      </c>
      <c r="C44" s="20">
        <f t="shared" si="12"/>
        <v>61500</v>
      </c>
      <c r="D44" s="24">
        <f t="shared" si="12"/>
        <v>31000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2">
        <f>B45-C45</f>
        <v>30000</v>
      </c>
    </row>
    <row r="46" spans="1:4" ht="31.5" x14ac:dyDescent="0.2">
      <c r="A46" s="5" t="s">
        <v>9</v>
      </c>
      <c r="B46" s="11">
        <v>10000</v>
      </c>
      <c r="C46" s="21">
        <f>5000</f>
        <v>5000</v>
      </c>
      <c r="D46" s="23">
        <f t="shared" ref="D46:D48" si="13">B46-C46</f>
        <v>5000</v>
      </c>
    </row>
    <row r="47" spans="1:4" ht="15.75" x14ac:dyDescent="0.2">
      <c r="A47" s="5" t="s">
        <v>10</v>
      </c>
      <c r="B47" s="12">
        <v>60000</v>
      </c>
      <c r="C47" s="19">
        <v>80000</v>
      </c>
      <c r="D47" s="23">
        <f t="shared" si="13"/>
        <v>-20000</v>
      </c>
    </row>
    <row r="48" spans="1:4" ht="31.5" x14ac:dyDescent="0.2">
      <c r="A48" s="5" t="s">
        <v>28</v>
      </c>
      <c r="B48" s="12">
        <v>20000</v>
      </c>
      <c r="C48" s="19">
        <v>12000</v>
      </c>
      <c r="D48" s="23">
        <f t="shared" si="13"/>
        <v>8000</v>
      </c>
    </row>
    <row r="49" spans="1:5" ht="15.75" x14ac:dyDescent="0.2">
      <c r="A49" s="6" t="s">
        <v>1</v>
      </c>
      <c r="B49" s="9">
        <f>SUM(B45:B48)</f>
        <v>120000</v>
      </c>
      <c r="C49" s="20">
        <f>SUM(C45:C48)</f>
        <v>97000</v>
      </c>
      <c r="D49" s="24">
        <f>SUM(D45:D48)</f>
        <v>23000</v>
      </c>
    </row>
    <row r="50" spans="1:5" ht="15.75" x14ac:dyDescent="0.2">
      <c r="A50" s="2" t="s">
        <v>11</v>
      </c>
      <c r="B50" s="13">
        <v>70000</v>
      </c>
      <c r="C50" s="19">
        <v>80000</v>
      </c>
      <c r="D50" s="22">
        <f>B50-C50</f>
        <v>-10000</v>
      </c>
    </row>
    <row r="51" spans="1:5" ht="15.75" x14ac:dyDescent="0.2">
      <c r="A51" s="6" t="s">
        <v>2</v>
      </c>
      <c r="B51" s="9">
        <f>SUM(B50)</f>
        <v>70000</v>
      </c>
      <c r="C51" s="20">
        <f>SUM(C50)</f>
        <v>80000</v>
      </c>
      <c r="D51" s="24">
        <f t="shared" ref="D51" si="14">SUM(D50)</f>
        <v>-10000</v>
      </c>
      <c r="E51" s="1"/>
    </row>
    <row r="52" spans="1:5" ht="15.75" x14ac:dyDescent="0.2">
      <c r="A52" s="4" t="s">
        <v>26</v>
      </c>
      <c r="B52" s="10">
        <v>5000</v>
      </c>
      <c r="C52" s="18">
        <v>3000</v>
      </c>
      <c r="D52" s="22">
        <f>B52-C52</f>
        <v>2000</v>
      </c>
    </row>
    <row r="53" spans="1:5" ht="15.75" x14ac:dyDescent="0.2">
      <c r="A53" s="5" t="s">
        <v>27</v>
      </c>
      <c r="B53" s="12">
        <v>3000</v>
      </c>
      <c r="C53" s="26"/>
      <c r="D53" s="23">
        <f>B53-C53</f>
        <v>3000</v>
      </c>
    </row>
    <row r="54" spans="1:5" ht="15.75" x14ac:dyDescent="0.2">
      <c r="A54" s="6" t="s">
        <v>29</v>
      </c>
      <c r="B54" s="9">
        <f>B52+B53</f>
        <v>8000</v>
      </c>
      <c r="C54" s="9">
        <f t="shared" ref="C54" si="15">C52+C53</f>
        <v>3000</v>
      </c>
      <c r="D54" s="24">
        <f t="shared" ref="D54" si="16">SUM(D52:D53)</f>
        <v>5000</v>
      </c>
    </row>
    <row r="55" spans="1:5" ht="15.75" x14ac:dyDescent="0.2">
      <c r="A55" s="7" t="s">
        <v>3</v>
      </c>
      <c r="B55" s="16">
        <f>SUM(B51,B49,B44)+B54</f>
        <v>290500</v>
      </c>
      <c r="C55" s="16">
        <f>SUM(C51,C49,C44)+C54</f>
        <v>241500</v>
      </c>
      <c r="D55" s="16">
        <f>SUM(D51,D49,D44)+D54</f>
        <v>49000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Январь_Март  21  </vt:lpstr>
      <vt:lpstr>Апрель_Июнь  21  </vt:lpstr>
      <vt:lpstr>Июль_Сентябрь  21 </vt:lpstr>
      <vt:lpstr>Октябрь_Декабрь  21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Оксана</cp:lastModifiedBy>
  <cp:lastPrinted>2022-03-15T06:01:03Z</cp:lastPrinted>
  <dcterms:created xsi:type="dcterms:W3CDTF">2022-02-09T23:33:31Z</dcterms:created>
  <dcterms:modified xsi:type="dcterms:W3CDTF">2022-03-15T10:31:37Z</dcterms:modified>
</cp:coreProperties>
</file>